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бзор экспорта" sheetId="1" r:id="rId4"/>
    <sheet name="Калькулятор" sheetId="2" r:id="rId5"/>
    <sheet name="Списки" sheetId="3" r:id="rId6"/>
  </sheets>
</workbook>
</file>

<file path=xl/sharedStrings.xml><?xml version="1.0" encoding="utf-8"?>
<sst xmlns="http://schemas.openxmlformats.org/spreadsheetml/2006/main" uniqueCount="82">
  <si>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</si>
  <si>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</si>
  <si>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</si>
  <si>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</si>
  <si>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Калькулятор</t>
  </si>
  <si>
    <t>Tаблица 1</t>
  </si>
  <si>
    <t>ПОСТАВЩИК</t>
  </si>
  <si>
    <t>ЗАКАЗЧИК</t>
  </si>
  <si>
    <t>ООО "ЭЙ ЭНД ДЖИ"</t>
  </si>
  <si>
    <t>ФИО/Наименование</t>
  </si>
  <si>
    <t>Иванов Сидор Фомич</t>
  </si>
  <si>
    <t>144001, Россия, г. Электросталь, ул. Рабочая, дом 35А</t>
  </si>
  <si>
    <t>Адресс:</t>
  </si>
  <si>
    <t>123456, Россия, Волгоградская обл., г. Урюпинск, ул. Пасечника, 15-7</t>
  </si>
  <si>
    <t>тел. 8-(985)142-03-13</t>
  </si>
  <si>
    <t>Контакты:</t>
  </si>
  <si>
    <t>тел.</t>
  </si>
  <si>
    <t>+7-459-100-11-22</t>
  </si>
  <si>
    <r>
      <rPr>
        <u val="single"/>
        <sz val="11"/>
        <color indexed="16"/>
        <rFont val="Calibri"/>
      </rPr>
      <t>info@ag-com.ru</t>
    </r>
  </si>
  <si>
    <t>№ ЗАКАЗА</t>
  </si>
  <si>
    <t>Дата ЗАКАЗА</t>
  </si>
  <si>
    <t>Статус ЗАКАЗА</t>
  </si>
  <si>
    <t>E-mail</t>
  </si>
  <si>
    <t>Материал заказчика</t>
  </si>
  <si>
    <t>Дата готовности</t>
  </si>
  <si>
    <t>обычный: 4-20 дней</t>
  </si>
  <si>
    <t>срочный: 3 раб.дня</t>
  </si>
  <si>
    <t>день-день</t>
  </si>
  <si>
    <t>Желаемая</t>
  </si>
  <si>
    <t xml:space="preserve">Согласованная </t>
  </si>
  <si>
    <t>срочный</t>
  </si>
  <si>
    <t>+ 30%</t>
  </si>
  <si>
    <t>+ 100%</t>
  </si>
  <si>
    <t>Нет</t>
  </si>
  <si>
    <t>Расчет материалов и стоимости изготовления заказа</t>
  </si>
  <si>
    <t>№ дет.</t>
  </si>
  <si>
    <t>кол-во деталей</t>
  </si>
  <si>
    <t>Распил</t>
  </si>
  <si>
    <t>Материал</t>
  </si>
  <si>
    <t>Толщина мм</t>
  </si>
  <si>
    <r>
      <rPr>
        <sz val="11"/>
        <color indexed="8"/>
        <rFont val="Calibri"/>
      </rPr>
      <t>Расход материала (</t>
    </r>
    <r>
      <rPr>
        <sz val="11"/>
        <color indexed="21"/>
        <rFont val="Calibri"/>
      </rPr>
      <t>кв. м.</t>
    </r>
    <r>
      <rPr>
        <sz val="11"/>
        <color indexed="8"/>
        <rFont val="Calibri"/>
      </rPr>
      <t>)</t>
    </r>
  </si>
  <si>
    <t>Кромка 1 ПВХ</t>
  </si>
  <si>
    <t>Кромка 2 ПВХ</t>
  </si>
  <si>
    <t>Кромка 3 ПВХ</t>
  </si>
  <si>
    <t>Кромка 4 ПВХ</t>
  </si>
  <si>
    <t>Стоимость распила</t>
  </si>
  <si>
    <t>Стоимость кромления</t>
  </si>
  <si>
    <t>Стоимость работ на партию деталей</t>
  </si>
  <si>
    <t>Ширина</t>
  </si>
  <si>
    <t>Длина</t>
  </si>
  <si>
    <r>
      <rPr>
        <sz val="10"/>
        <color indexed="8"/>
        <rFont val="Calibri"/>
      </rPr>
      <t>Расход (</t>
    </r>
    <r>
      <rPr>
        <sz val="10"/>
        <color indexed="21"/>
        <rFont val="Calibri"/>
      </rPr>
      <t>м.пог.</t>
    </r>
    <r>
      <rPr>
        <sz val="10"/>
        <color indexed="8"/>
        <rFont val="Calibri"/>
      </rPr>
      <t>)</t>
    </r>
  </si>
  <si>
    <t>ЛДСП</t>
  </si>
  <si>
    <t xml:space="preserve"> </t>
  </si>
  <si>
    <t>Фанера</t>
  </si>
  <si>
    <t>ЛХДФ</t>
  </si>
  <si>
    <t>ДВПО</t>
  </si>
  <si>
    <t>МДФ</t>
  </si>
  <si>
    <t>Упаковка</t>
  </si>
  <si>
    <t>Тип упаковки</t>
  </si>
  <si>
    <t>Упаковка на палет</t>
  </si>
  <si>
    <t>Количество палет</t>
  </si>
  <si>
    <t>Всего по операции</t>
  </si>
  <si>
    <t>Итого по заказу</t>
  </si>
  <si>
    <t>Списки</t>
  </si>
  <si>
    <t>Толщина ЛХДФ</t>
  </si>
  <si>
    <t>Толщина ЛДСП</t>
  </si>
  <si>
    <t>Толщина МДФ</t>
  </si>
  <si>
    <t>Толщина Фанера</t>
  </si>
  <si>
    <t>Толщина ЛХДФ (ДВПО)</t>
  </si>
  <si>
    <t>Толщина Пробел</t>
  </si>
  <si>
    <t>Толщина кромки</t>
  </si>
  <si>
    <t>Цвет материала</t>
  </si>
  <si>
    <t>Цвет кромки</t>
  </si>
  <si>
    <t>Материал поставляет</t>
  </si>
  <si>
    <t>обычный</t>
  </si>
  <si>
    <t>Заказчик</t>
  </si>
  <si>
    <t>Скотч</t>
  </si>
  <si>
    <t>Подрядчик</t>
  </si>
  <si>
    <t>Гофро картон</t>
  </si>
  <si>
    <t>день в день</t>
  </si>
  <si>
    <t>10 недель</t>
  </si>
  <si>
    <t>Да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</si>
</sst>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"/>
    <numFmt numFmtId="60" formatCode="#,##0.00&quot; ₽&quot;"/>
    <numFmt numFmtId="61" formatCode="0.000"/>
  </numFmts>
  <fonts count="17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6"/>
      <color indexed="8"/>
      <name val="Calibri"/>
    </font>
    <font>
      <u val="single"/>
      <sz val="11"/>
      <color indexed="16"/>
      <name val="Calibri"/>
    </font>
    <font>
      <b val="1"/>
      <sz val="14"/>
      <color indexed="8"/>
      <name val="Calibri"/>
    </font>
    <font>
      <sz val="10"/>
      <color indexed="8"/>
      <name val="Calibri"/>
    </font>
    <font>
      <sz val="11"/>
      <color indexed="21"/>
      <name val="Calibri"/>
    </font>
    <font>
      <sz val="10"/>
      <color indexed="21"/>
      <name val="Calibri"/>
    </font>
    <font>
      <b val="1"/>
      <sz val="11"/>
      <color indexed="22"/>
      <name val="Calibri"/>
    </font>
    <font>
      <sz val="11"/>
      <color indexed="22"/>
      <name val="Calibri"/>
    </font>
    <font>
      <b val="1"/>
      <sz val="12"/>
      <color indexed="22"/>
      <name val="Calibri"/>
    </font>
    <font>
      <b val="1"/>
      <sz val="14"/>
      <color indexed="22"/>
      <name val="Calibri"/>
    </font>
    <font>
      <b val="1"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</fills>
  <borders count="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0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6" fillId="4" borderId="2" applyNumberFormat="1" applyFont="1" applyFill="1" applyBorder="1" applyAlignment="1" applyProtection="0">
      <alignment horizontal="center" vertical="center"/>
    </xf>
    <xf numFmtId="0" fontId="6" fillId="4" borderId="2" applyNumberFormat="0" applyFont="1" applyFill="1" applyBorder="1" applyAlignment="1" applyProtection="0">
      <alignment horizontal="center" vertical="center"/>
    </xf>
    <xf numFmtId="0" fontId="6" fillId="4" borderId="1" applyNumberFormat="0" applyFont="1" applyFill="1" applyBorder="1" applyAlignment="1" applyProtection="0">
      <alignment horizontal="center" vertical="center"/>
    </xf>
    <xf numFmtId="0" fontId="0" fillId="4" borderId="1" applyNumberFormat="0" applyFont="1" applyFill="1" applyBorder="1" applyAlignment="1" applyProtection="0">
      <alignment horizontal="center" vertical="center"/>
    </xf>
    <xf numFmtId="0" fontId="0" fillId="4" borderId="2" applyNumberFormat="0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horizontal="center" vertical="center"/>
    </xf>
    <xf numFmtId="0" fontId="0" fillId="5" borderId="5" applyNumberFormat="0" applyFont="1" applyFill="1" applyBorder="1" applyAlignment="1" applyProtection="0">
      <alignment horizontal="center" vertical="center"/>
    </xf>
    <xf numFmtId="0" fontId="0" fillId="5" borderId="6" applyNumberFormat="0" applyFont="1" applyFill="1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49" fontId="0" fillId="6" borderId="8" applyNumberFormat="1" applyFont="1" applyFill="1" applyBorder="1" applyAlignment="1" applyProtection="0">
      <alignment horizontal="center" vertical="center"/>
    </xf>
    <xf numFmtId="0" fontId="0" fillId="6" borderId="8" applyNumberFormat="0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horizontal="center" vertical="bottom"/>
    </xf>
    <xf numFmtId="49" fontId="0" fillId="5" borderId="8" applyNumberFormat="1" applyFont="1" applyFill="1" applyBorder="1" applyAlignment="1" applyProtection="0">
      <alignment horizontal="center" vertical="center"/>
    </xf>
    <xf numFmtId="0" fontId="0" fillId="5" borderId="8" applyNumberFormat="0" applyFont="1" applyFill="1" applyBorder="1" applyAlignment="1" applyProtection="0">
      <alignment horizontal="center" vertical="center"/>
    </xf>
    <xf numFmtId="0" fontId="0" fillId="4" borderId="7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horizontal="center" vertical="center" wrapText="1"/>
    </xf>
    <xf numFmtId="0" fontId="0" fillId="5" borderId="5" applyNumberFormat="0" applyFont="1" applyFill="1" applyBorder="1" applyAlignment="1" applyProtection="0">
      <alignment horizontal="center" vertical="center" wrapText="1"/>
    </xf>
    <xf numFmtId="0" fontId="0" fillId="5" borderId="6" applyNumberFormat="0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vertical="bottom"/>
    </xf>
    <xf numFmtId="49" fontId="0" fillId="5" borderId="8" applyNumberFormat="1" applyFont="1" applyFill="1" applyBorder="1" applyAlignment="1" applyProtection="0">
      <alignment horizontal="center" vertical="center" wrapText="1"/>
    </xf>
    <xf numFmtId="0" fontId="0" fillId="5" borderId="8" applyNumberFormat="0" applyFont="1" applyFill="1" applyBorder="1" applyAlignment="1" applyProtection="0">
      <alignment horizontal="center" vertical="center" wrapText="1"/>
    </xf>
    <xf numFmtId="0" fontId="0" borderId="9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7" fillId="5" borderId="8" applyNumberFormat="1" applyFont="1" applyFill="1" applyBorder="1" applyAlignment="1" applyProtection="0">
      <alignment horizontal="center" vertical="center"/>
    </xf>
    <xf numFmtId="0" fontId="7" fillId="5" borderId="8" applyNumberFormat="0" applyFont="1" applyFill="1" applyBorder="1" applyAlignment="1" applyProtection="0">
      <alignment horizontal="center" vertical="center"/>
    </xf>
    <xf numFmtId="49" fontId="0" fillId="4" borderId="11" applyNumberFormat="1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horizontal="center" vertical="center"/>
    </xf>
    <xf numFmtId="0" fontId="0" fillId="4" borderId="13" applyNumberFormat="0" applyFont="1" applyFill="1" applyBorder="1" applyAlignment="1" applyProtection="0">
      <alignment horizontal="center" vertical="center"/>
    </xf>
    <xf numFmtId="14" fontId="0" borderId="1" applyNumberFormat="1" applyFont="1" applyFill="0" applyBorder="1" applyAlignment="1" applyProtection="0">
      <alignment vertical="bottom"/>
    </xf>
    <xf numFmtId="14" fontId="0" borderId="14" applyNumberFormat="1" applyFont="1" applyFill="0" applyBorder="1" applyAlignment="1" applyProtection="0">
      <alignment vertical="bottom"/>
    </xf>
    <xf numFmtId="14" fontId="0" borderId="15" applyNumberFormat="1" applyFont="1" applyFill="0" applyBorder="1" applyAlignment="1" applyProtection="0">
      <alignment vertical="bottom"/>
    </xf>
    <xf numFmtId="0" fontId="0" fillId="4" borderId="16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horizontal="center" vertical="center"/>
    </xf>
    <xf numFmtId="0" fontId="0" fillId="4" borderId="8" applyNumberFormat="0" applyFont="1" applyFill="1" applyBorder="1" applyAlignment="1" applyProtection="0">
      <alignment horizontal="center" vertical="center" wrapText="1"/>
    </xf>
    <xf numFmtId="0" fontId="0" borderId="17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14" fontId="0" borderId="3" applyNumberFormat="1" applyFont="1" applyFill="0" applyBorder="1" applyAlignment="1" applyProtection="0">
      <alignment vertical="bottom"/>
    </xf>
    <xf numFmtId="1" fontId="0" fillId="5" borderId="8" applyNumberFormat="1" applyFont="1" applyFill="1" applyBorder="1" applyAlignment="1" applyProtection="0">
      <alignment horizontal="center" vertical="center"/>
    </xf>
    <xf numFmtId="14" fontId="0" fillId="5" borderId="8" applyNumberFormat="1" applyFont="1" applyFill="1" applyBorder="1" applyAlignment="1" applyProtection="0">
      <alignment horizontal="center" vertical="center"/>
    </xf>
    <xf numFmtId="9" fontId="0" fillId="5" borderId="8" applyNumberFormat="1" applyFont="1" applyFill="1" applyBorder="1" applyAlignment="1" applyProtection="0">
      <alignment horizontal="center" vertical="center"/>
    </xf>
    <xf numFmtId="14" fontId="0" fillId="5" borderId="8" applyNumberFormat="1" applyFont="1" applyFill="1" applyBorder="1" applyAlignment="1" applyProtection="0">
      <alignment vertical="bottom"/>
    </xf>
    <xf numFmtId="14" fontId="0" fillId="5" borderId="8" applyNumberFormat="1" applyFont="1" applyFill="1" applyBorder="1" applyAlignment="1" applyProtection="0">
      <alignment horizontal="center" vertical="bottom"/>
    </xf>
    <xf numFmtId="14" fontId="0" borderId="18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14" fontId="0" borderId="19" applyNumberFormat="1" applyFont="1" applyFill="0" applyBorder="1" applyAlignment="1" applyProtection="0">
      <alignment vertical="bottom"/>
    </xf>
    <xf numFmtId="49" fontId="8" fillId="7" borderId="20" applyNumberFormat="1" applyFont="1" applyFill="1" applyBorder="1" applyAlignment="1" applyProtection="0">
      <alignment horizontal="center" vertical="center"/>
    </xf>
    <xf numFmtId="14" fontId="8" fillId="7" borderId="21" applyNumberFormat="1" applyFont="1" applyFill="1" applyBorder="1" applyAlignment="1" applyProtection="0">
      <alignment horizontal="center" vertical="center"/>
    </xf>
    <xf numFmtId="14" fontId="8" fillId="7" borderId="22" applyNumberFormat="1" applyFont="1" applyFill="1" applyBorder="1" applyAlignment="1" applyProtection="0">
      <alignment horizontal="center" vertical="center"/>
    </xf>
    <xf numFmtId="0" fontId="0" borderId="23" applyNumberFormat="0" applyFont="1" applyFill="0" applyBorder="1" applyAlignment="1" applyProtection="0">
      <alignment vertical="bottom"/>
    </xf>
    <xf numFmtId="14" fontId="0" borderId="2" applyNumberFormat="1" applyFont="1" applyFill="0" applyBorder="1" applyAlignment="1" applyProtection="0">
      <alignment vertical="bottom"/>
    </xf>
    <xf numFmtId="14" fontId="0" borderId="24" applyNumberFormat="1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49" fontId="9" fillId="4" borderId="11" applyNumberFormat="1" applyFont="1" applyFill="1" applyBorder="1" applyAlignment="1" applyProtection="0">
      <alignment horizontal="center" vertical="center" wrapText="1"/>
    </xf>
    <xf numFmtId="49" fontId="0" borderId="12" applyNumberFormat="1" applyFont="1" applyFill="0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horizontal="center" vertical="bottom"/>
    </xf>
    <xf numFmtId="49" fontId="0" fillId="4" borderId="12" applyNumberFormat="1" applyFont="1" applyFill="1" applyBorder="1" applyAlignment="1" applyProtection="0">
      <alignment horizontal="center" vertical="center" wrapText="1"/>
    </xf>
    <xf numFmtId="0" fontId="0" fillId="4" borderId="13" applyNumberFormat="0" applyFont="1" applyFill="1" applyBorder="1" applyAlignment="1" applyProtection="0">
      <alignment horizontal="center" vertical="center" wrapText="1"/>
    </xf>
    <xf numFmtId="49" fontId="0" fillId="4" borderId="17" applyNumberFormat="1" applyFont="1" applyFill="1" applyBorder="1" applyAlignment="1" applyProtection="0">
      <alignment horizontal="center" vertical="bottom" wrapText="1"/>
    </xf>
    <xf numFmtId="0" fontId="0" fillId="4" borderId="15" applyNumberFormat="0" applyFont="1" applyFill="1" applyBorder="1" applyAlignment="1" applyProtection="0">
      <alignment horizontal="center" vertical="bottom" wrapText="1"/>
    </xf>
    <xf numFmtId="0" fontId="9" fillId="4" borderId="16" applyNumberFormat="0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horizontal="center" vertical="center"/>
    </xf>
    <xf numFmtId="49" fontId="9" fillId="4" borderId="8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horizontal="center" vertical="center" wrapText="1"/>
    </xf>
    <xf numFmtId="0" fontId="0" fillId="4" borderId="9" applyNumberFormat="0" applyFont="1" applyFill="1" applyBorder="1" applyAlignment="1" applyProtection="0">
      <alignment horizontal="center" vertical="bottom" wrapText="1"/>
    </xf>
    <xf numFmtId="0" fontId="0" fillId="4" borderId="10" applyNumberFormat="0" applyFont="1" applyFill="1" applyBorder="1" applyAlignment="1" applyProtection="0">
      <alignment horizontal="center" vertical="bottom" wrapText="1"/>
    </xf>
    <xf numFmtId="0" fontId="0" fillId="5" borderId="8" applyNumberFormat="1" applyFont="1" applyFill="1" applyBorder="1" applyAlignment="1" applyProtection="0">
      <alignment horizontal="center" vertical="bottom"/>
    </xf>
    <xf numFmtId="0" fontId="0" fillId="5" borderId="8" applyNumberFormat="0" applyFont="1" applyFill="1" applyBorder="1" applyAlignment="1" applyProtection="0">
      <alignment horizontal="center" vertical="bottom"/>
    </xf>
    <xf numFmtId="0" fontId="0" fillId="5" borderId="8" applyNumberFormat="1" applyFont="1" applyFill="1" applyBorder="1" applyAlignment="1" applyProtection="0">
      <alignment horizontal="center" vertical="center"/>
    </xf>
    <xf numFmtId="49" fontId="0" fillId="5" borderId="8" applyNumberFormat="1" applyFont="1" applyFill="1" applyBorder="1" applyAlignment="1" applyProtection="0">
      <alignment horizontal="center" vertical="bottom"/>
    </xf>
    <xf numFmtId="49" fontId="10" fillId="5" borderId="8" applyNumberFormat="1" applyFont="1" applyFill="1" applyBorder="1" applyAlignment="1" applyProtection="0">
      <alignment horizontal="center" vertical="center"/>
    </xf>
    <xf numFmtId="59" fontId="0" fillId="5" borderId="8" applyNumberFormat="1" applyFont="1" applyFill="1" applyBorder="1" applyAlignment="1" applyProtection="0">
      <alignment horizontal="center" vertical="center"/>
    </xf>
    <xf numFmtId="2" fontId="10" fillId="5" borderId="8" applyNumberFormat="1" applyFont="1" applyFill="1" applyBorder="1" applyAlignment="1" applyProtection="0">
      <alignment horizontal="center" vertical="center"/>
    </xf>
    <xf numFmtId="60" fontId="0" fillId="5" borderId="8" applyNumberFormat="1" applyFont="1" applyFill="1" applyBorder="1" applyAlignment="1" applyProtection="0">
      <alignment horizontal="center" vertical="center"/>
    </xf>
    <xf numFmtId="60" fontId="12" fillId="6" borderId="8" applyNumberFormat="1" applyFont="1" applyFill="1" applyBorder="1" applyAlignment="1" applyProtection="0">
      <alignment horizontal="center" vertical="bottom"/>
    </xf>
    <xf numFmtId="61" fontId="10" fillId="5" borderId="8" applyNumberFormat="1" applyFont="1" applyFill="1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bottom"/>
    </xf>
    <xf numFmtId="49" fontId="9" fillId="4" borderId="8" applyNumberFormat="1" applyFont="1" applyFill="1" applyBorder="1" applyAlignment="1" applyProtection="0">
      <alignment horizontal="center" vertical="center"/>
    </xf>
    <xf numFmtId="0" fontId="13" borderId="14" applyNumberFormat="0" applyFont="1" applyFill="0" applyBorder="1" applyAlignment="1" applyProtection="0">
      <alignment vertical="bottom"/>
    </xf>
    <xf numFmtId="49" fontId="14" fillId="6" borderId="8" applyNumberFormat="1" applyFont="1" applyFill="1" applyBorder="1" applyAlignment="1" applyProtection="0">
      <alignment horizontal="center" vertical="center" wrapText="1"/>
    </xf>
    <xf numFmtId="60" fontId="14" fillId="6" borderId="8" applyNumberFormat="1" applyFont="1" applyFill="1" applyBorder="1" applyAlignment="1" applyProtection="0">
      <alignment horizontal="center" vertical="center"/>
    </xf>
    <xf numFmtId="59" fontId="14" fillId="6" borderId="8" applyNumberFormat="1" applyFont="1" applyFill="1" applyBorder="1" applyAlignment="1" applyProtection="0">
      <alignment horizontal="center" vertical="center"/>
    </xf>
    <xf numFmtId="49" fontId="15" fillId="6" borderId="8" applyNumberFormat="1" applyFont="1" applyFill="1" applyBorder="1" applyAlignment="1" applyProtection="0">
      <alignment horizontal="center" vertical="center"/>
    </xf>
    <xf numFmtId="60" fontId="15" fillId="6" borderId="8" applyNumberFormat="1" applyFont="1" applyFill="1" applyBorder="1" applyAlignment="1" applyProtection="0">
      <alignment horizontal="center" vertical="center"/>
    </xf>
    <xf numFmtId="0" fontId="16" borderId="1" applyNumberFormat="0" applyFont="1" applyFill="0" applyBorder="1" applyAlignment="1" applyProtection="0">
      <alignment vertical="bottom"/>
    </xf>
    <xf numFmtId="0" fontId="14" fillId="6" borderId="8" applyNumberFormat="0" applyFont="1" applyFill="1" applyBorder="1" applyAlignment="1" applyProtection="0">
      <alignment horizontal="center" vertical="center" wrapText="1"/>
    </xf>
    <xf numFmtId="60" fontId="15" fillId="6" borderId="8" applyNumberFormat="1" applyFont="1" applyFill="1" applyBorder="1" applyAlignment="1" applyProtection="0">
      <alignment horizontal="center" vertical="bottom"/>
    </xf>
    <xf numFmtId="61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9" fillId="8" borderId="26" applyNumberFormat="1" applyFont="1" applyFill="1" applyBorder="1" applyAlignment="1" applyProtection="0">
      <alignment horizontal="center" vertical="center" wrapText="1"/>
    </xf>
    <xf numFmtId="49" fontId="0" fillId="8" borderId="27" applyNumberFormat="1" applyFont="1" applyFill="1" applyBorder="1" applyAlignment="1" applyProtection="0">
      <alignment horizontal="center" vertical="center"/>
    </xf>
    <xf numFmtId="49" fontId="0" fillId="8" borderId="27" applyNumberFormat="1" applyFont="1" applyFill="1" applyBorder="1" applyAlignment="1" applyProtection="0">
      <alignment horizontal="center" vertical="center" wrapText="1"/>
    </xf>
    <xf numFmtId="49" fontId="0" fillId="8" borderId="28" applyNumberFormat="1" applyFont="1" applyFill="1" applyBorder="1" applyAlignment="1" applyProtection="0">
      <alignment horizontal="center" vertical="center" wrapText="1"/>
    </xf>
    <xf numFmtId="49" fontId="0" fillId="8" borderId="29" applyNumberFormat="1" applyFont="1" applyFill="1" applyBorder="1" applyAlignment="1" applyProtection="0">
      <alignment horizontal="center" vertical="center" wrapText="1"/>
    </xf>
    <xf numFmtId="49" fontId="0" borderId="28" applyNumberFormat="1" applyFont="1" applyFill="0" applyBorder="1" applyAlignment="1" applyProtection="0">
      <alignment vertical="bottom"/>
    </xf>
    <xf numFmtId="49" fontId="0" borderId="28" applyNumberFormat="1" applyFont="1" applyFill="0" applyBorder="1" applyAlignment="1" applyProtection="0">
      <alignment horizontal="left" vertical="bottom"/>
    </xf>
    <xf numFmtId="2" fontId="0" borderId="28" applyNumberFormat="1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2" fontId="0" borderId="8" applyNumberFormat="1" applyFont="1" applyFill="0" applyBorder="1" applyAlignment="1" applyProtection="0">
      <alignment vertical="bottom"/>
    </xf>
    <xf numFmtId="0" fontId="0" borderId="28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horizontal="left" vertical="bottom"/>
    </xf>
    <xf numFmtId="0" fontId="0" borderId="8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horizontal="left" vertical="bottom"/>
    </xf>
    <xf numFmtId="59" fontId="0" borderId="8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indexed="17"/>
          <bgColor indexed="1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fff2cb"/>
      <rgbColor rgb="ffe2eeda"/>
      <rgbColor rgb="ff0563c1"/>
      <rgbColor rgb="00000000"/>
      <rgbColor rgb="ffffc7ce"/>
      <rgbColor rgb="ff9c0006"/>
      <rgbColor rgb="ffdeeaf6"/>
      <rgbColor rgb="ffff0000"/>
      <rgbColor rgb="ffc00000"/>
      <rgbColor rgb="ffe7e6e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info@ag-com.ru" TargetMode="External"/><Relationship Id="rId2" Type="http://schemas.openxmlformats.org/officeDocument/2006/relationships/hyperlink" Target="mailto:info@ag-com.ru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63</v>
      </c>
      <c r="C11" s="3"/>
      <c r="D11" s="3"/>
    </row>
    <row r="12">
      <c r="B12" s="4"/>
      <c r="C12" t="s" s="4">
        <v>5</v>
      </c>
      <c r="D12" t="s" s="5">
        <v>63</v>
      </c>
    </row>
  </sheetData>
  <mergeCells count="1">
    <mergeCell ref="B3:D3"/>
  </mergeCells>
  <hyperlinks>
    <hyperlink ref="D10" location="'Калькулятор'!R1C1" tooltip="" display="Калькулятор"/>
    <hyperlink ref="D12" location="'Списки'!R1C1" tooltip="" display="Списки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M28"/>
  <sheetViews>
    <sheetView workbookViewId="0" showGridLines="0" defaultGridColor="1"/>
  </sheetViews>
  <sheetFormatPr defaultColWidth="8.83333" defaultRowHeight="15" customHeight="1" outlineLevelRow="0" outlineLevelCol="0"/>
  <cols>
    <col min="1" max="1" width="1.35156" style="6" customWidth="1"/>
    <col min="2" max="2" width="1.5" style="6" customWidth="1"/>
    <col min="3" max="3" width="7.17188" style="6" customWidth="1"/>
    <col min="4" max="4" width="10" style="6" customWidth="1"/>
    <col min="5" max="20" width="11.5" style="6" customWidth="1"/>
    <col min="21" max="21" width="7.17188" style="6" customWidth="1"/>
    <col min="22" max="22" width="1.5" style="6" customWidth="1"/>
    <col min="23" max="23" width="11.5" style="6" customWidth="1"/>
    <col min="24" max="24" width="2.35156" style="6" customWidth="1"/>
    <col min="25" max="25" width="7.5" style="6" customWidth="1"/>
    <col min="26" max="26" width="12.8516" style="6" customWidth="1"/>
    <col min="27" max="28" width="11.5" style="6" customWidth="1"/>
    <col min="29" max="33" width="8.85156" style="6" customWidth="1"/>
    <col min="34" max="34" width="12.6719" style="6" customWidth="1"/>
    <col min="35" max="36" width="12.3516" style="6" customWidth="1"/>
    <col min="37" max="37" width="12.5" style="6" customWidth="1"/>
    <col min="38" max="38" width="11.5" style="6" customWidth="1"/>
    <col min="39" max="39" width="8.85156" style="6" customWidth="1"/>
    <col min="40" max="16384" width="8.85156" style="6" customWidth="1"/>
  </cols>
  <sheetData>
    <row r="1" ht="13.5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ht="21" customHeight="1">
      <c r="A2" s="7"/>
      <c r="B2" s="7"/>
      <c r="C2" s="7"/>
      <c r="D2" t="s" s="8">
        <v>6</v>
      </c>
      <c r="E2" s="9"/>
      <c r="F2" s="9"/>
      <c r="G2" s="9"/>
      <c r="H2" s="10"/>
      <c r="I2" s="11"/>
      <c r="J2" s="11"/>
      <c r="K2" s="12"/>
      <c r="L2" s="12"/>
      <c r="M2" s="12"/>
      <c r="N2" s="11"/>
      <c r="O2" s="11"/>
      <c r="P2" s="11"/>
      <c r="Q2" s="12"/>
      <c r="R2" t="s" s="8">
        <v>7</v>
      </c>
      <c r="S2" s="9"/>
      <c r="T2" s="9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ht="28.5" customHeight="1">
      <c r="A3" s="7"/>
      <c r="B3" s="7"/>
      <c r="C3" s="13"/>
      <c r="D3" t="s" s="14">
        <v>8</v>
      </c>
      <c r="E3" s="15"/>
      <c r="F3" s="15"/>
      <c r="G3" s="16"/>
      <c r="H3" s="17"/>
      <c r="I3" s="18"/>
      <c r="J3" s="13"/>
      <c r="K3" t="s" s="19">
        <v>9</v>
      </c>
      <c r="L3" s="20"/>
      <c r="M3" s="20"/>
      <c r="N3" s="17"/>
      <c r="O3" s="18"/>
      <c r="P3" s="21"/>
      <c r="Q3" t="s" s="22">
        <v>10</v>
      </c>
      <c r="R3" s="23"/>
      <c r="S3" s="23"/>
      <c r="T3" s="23"/>
      <c r="U3" s="24"/>
      <c r="V3" s="7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ht="45" customHeight="1">
      <c r="A4" s="7"/>
      <c r="B4" s="7"/>
      <c r="C4" s="13"/>
      <c r="D4" t="s" s="26">
        <v>11</v>
      </c>
      <c r="E4" s="27"/>
      <c r="F4" s="27"/>
      <c r="G4" s="28"/>
      <c r="H4" s="29"/>
      <c r="I4" s="7"/>
      <c r="J4" s="13"/>
      <c r="K4" t="s" s="19">
        <v>12</v>
      </c>
      <c r="L4" s="20"/>
      <c r="M4" s="20"/>
      <c r="N4" s="29"/>
      <c r="O4" s="7"/>
      <c r="P4" s="13"/>
      <c r="Q4" t="s" s="30">
        <v>13</v>
      </c>
      <c r="R4" s="31"/>
      <c r="S4" s="31"/>
      <c r="T4" s="31"/>
      <c r="U4" s="2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ht="13.55" customHeight="1">
      <c r="A5" s="7"/>
      <c r="B5" s="7"/>
      <c r="C5" s="13"/>
      <c r="D5" t="s" s="14">
        <v>14</v>
      </c>
      <c r="E5" s="15"/>
      <c r="F5" s="15"/>
      <c r="G5" s="16"/>
      <c r="H5" s="32"/>
      <c r="I5" s="33"/>
      <c r="J5" s="34"/>
      <c r="K5" t="s" s="19">
        <v>15</v>
      </c>
      <c r="L5" t="s" s="19">
        <v>16</v>
      </c>
      <c r="M5" s="20"/>
      <c r="N5" s="32"/>
      <c r="O5" s="33"/>
      <c r="P5" s="34"/>
      <c r="Q5" t="s" s="30">
        <v>17</v>
      </c>
      <c r="R5" s="30"/>
      <c r="S5" s="30"/>
      <c r="T5" s="30"/>
      <c r="U5" s="29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ht="15" customHeight="1">
      <c r="A6" s="7"/>
      <c r="B6" s="7"/>
      <c r="C6" s="13"/>
      <c r="D6" t="s" s="35">
        <v>18</v>
      </c>
      <c r="E6" s="36"/>
      <c r="F6" s="36"/>
      <c r="G6" s="36"/>
      <c r="H6" t="s" s="37">
        <v>19</v>
      </c>
      <c r="I6" t="s" s="37">
        <v>20</v>
      </c>
      <c r="J6" t="s" s="37">
        <v>21</v>
      </c>
      <c r="K6" s="20"/>
      <c r="L6" t="s" s="19">
        <v>22</v>
      </c>
      <c r="M6" s="20"/>
      <c r="N6" t="s" s="38">
        <v>23</v>
      </c>
      <c r="O6" t="s" s="39">
        <v>24</v>
      </c>
      <c r="P6" s="40"/>
      <c r="Q6" t="s" s="35">
        <v>18</v>
      </c>
      <c r="R6" s="22"/>
      <c r="S6" s="22"/>
      <c r="T6" s="22"/>
      <c r="U6" s="29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ht="30" customHeight="1">
      <c r="A7" s="7"/>
      <c r="B7" s="7"/>
      <c r="C7" s="41"/>
      <c r="D7" s="42"/>
      <c r="E7" s="42"/>
      <c r="F7" s="42"/>
      <c r="G7" s="43"/>
      <c r="H7" s="44"/>
      <c r="I7" s="44"/>
      <c r="J7" s="44"/>
      <c r="K7" t="s" s="38">
        <v>25</v>
      </c>
      <c r="L7" t="s" s="45">
        <v>26</v>
      </c>
      <c r="M7" t="s" s="45">
        <v>27</v>
      </c>
      <c r="N7" s="46"/>
      <c r="O7" t="s" s="45">
        <v>28</v>
      </c>
      <c r="P7" t="s" s="38">
        <v>29</v>
      </c>
      <c r="Q7" s="47"/>
      <c r="R7" s="48"/>
      <c r="S7" s="48"/>
      <c r="T7" s="4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ht="15" customHeight="1">
      <c r="A8" s="7"/>
      <c r="B8" s="7"/>
      <c r="C8" s="41"/>
      <c r="D8" s="41"/>
      <c r="E8" s="41"/>
      <c r="F8" s="41"/>
      <c r="G8" s="49"/>
      <c r="H8" s="50">
        <v>3245</v>
      </c>
      <c r="I8" s="51">
        <f>TODAY()</f>
        <v>44663</v>
      </c>
      <c r="J8" t="s" s="22">
        <v>30</v>
      </c>
      <c r="K8" s="52">
        <v>0</v>
      </c>
      <c r="L8" t="s" s="22">
        <v>31</v>
      </c>
      <c r="M8" t="s" s="22">
        <v>32</v>
      </c>
      <c r="N8" t="s" s="22">
        <v>33</v>
      </c>
      <c r="O8" s="53">
        <v>44636</v>
      </c>
      <c r="P8" s="54">
        <v>44651</v>
      </c>
      <c r="Q8" s="29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ht="15.75" customHeight="1">
      <c r="A9" s="7"/>
      <c r="B9" s="7"/>
      <c r="C9" s="41"/>
      <c r="D9" s="41"/>
      <c r="E9" s="41"/>
      <c r="F9" s="41"/>
      <c r="G9" s="41"/>
      <c r="H9" s="55"/>
      <c r="I9" s="55"/>
      <c r="J9" s="55"/>
      <c r="K9" s="56"/>
      <c r="L9" s="56"/>
      <c r="M9" s="56"/>
      <c r="N9" s="56"/>
      <c r="O9" s="56"/>
      <c r="P9" s="5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ht="22.5" customHeight="1">
      <c r="A10" s="7"/>
      <c r="B10" s="7"/>
      <c r="C10" s="41"/>
      <c r="D10" s="41"/>
      <c r="E10" s="41"/>
      <c r="F10" s="41"/>
      <c r="G10" s="57"/>
      <c r="H10" t="s" s="58">
        <v>34</v>
      </c>
      <c r="I10" s="59"/>
      <c r="J10" s="59"/>
      <c r="K10" s="59"/>
      <c r="L10" s="59"/>
      <c r="M10" s="59"/>
      <c r="N10" s="59"/>
      <c r="O10" s="59"/>
      <c r="P10" s="60"/>
      <c r="Q10" s="6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ht="14.05" customHeight="1">
      <c r="A11" s="7"/>
      <c r="B11" s="7"/>
      <c r="C11" s="62"/>
      <c r="D11" s="62"/>
      <c r="E11" s="62"/>
      <c r="F11" s="62"/>
      <c r="G11" s="62"/>
      <c r="H11" s="63"/>
      <c r="I11" s="63"/>
      <c r="J11" s="63"/>
      <c r="K11" s="64"/>
      <c r="L11" s="64"/>
      <c r="M11" s="64"/>
      <c r="N11" s="64"/>
      <c r="O11" s="64"/>
      <c r="P11" s="64"/>
      <c r="Q11" s="33"/>
      <c r="R11" s="33"/>
      <c r="S11" s="33"/>
      <c r="T11" s="33"/>
      <c r="U11" s="3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ht="15" customHeight="1">
      <c r="A12" s="7"/>
      <c r="B12" s="13"/>
      <c r="C12" t="s" s="37">
        <v>35</v>
      </c>
      <c r="D12" t="s" s="65">
        <v>36</v>
      </c>
      <c r="E12" t="s" s="66">
        <v>37</v>
      </c>
      <c r="F12" s="67"/>
      <c r="G12" t="s" s="45">
        <v>38</v>
      </c>
      <c r="H12" t="s" s="38">
        <v>39</v>
      </c>
      <c r="I12" t="s" s="37">
        <v>40</v>
      </c>
      <c r="J12" t="s" s="68">
        <v>41</v>
      </c>
      <c r="K12" s="69"/>
      <c r="L12" t="s" s="68">
        <v>42</v>
      </c>
      <c r="M12" s="69"/>
      <c r="N12" t="s" s="68">
        <v>43</v>
      </c>
      <c r="O12" s="69"/>
      <c r="P12" t="s" s="68">
        <v>44</v>
      </c>
      <c r="Q12" s="69"/>
      <c r="R12" t="s" s="38">
        <v>45</v>
      </c>
      <c r="S12" t="s" s="38">
        <v>46</v>
      </c>
      <c r="T12" t="s" s="70">
        <v>47</v>
      </c>
      <c r="U12" s="71"/>
      <c r="V12" s="29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ht="25.5" customHeight="1">
      <c r="A13" s="7"/>
      <c r="B13" s="13"/>
      <c r="C13" s="44"/>
      <c r="D13" s="72"/>
      <c r="E13" t="s" s="45">
        <v>48</v>
      </c>
      <c r="F13" t="s" s="45">
        <v>49</v>
      </c>
      <c r="G13" s="73"/>
      <c r="H13" s="46"/>
      <c r="I13" s="44"/>
      <c r="J13" t="s" s="74">
        <v>39</v>
      </c>
      <c r="K13" t="s" s="74">
        <v>50</v>
      </c>
      <c r="L13" t="s" s="74">
        <v>39</v>
      </c>
      <c r="M13" t="s" s="74">
        <v>50</v>
      </c>
      <c r="N13" t="s" s="74">
        <v>39</v>
      </c>
      <c r="O13" t="s" s="74">
        <v>50</v>
      </c>
      <c r="P13" t="s" s="74">
        <v>39</v>
      </c>
      <c r="Q13" t="s" s="74">
        <v>50</v>
      </c>
      <c r="R13" s="75"/>
      <c r="S13" s="75"/>
      <c r="T13" s="76"/>
      <c r="U13" s="77"/>
      <c r="V13" s="29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ht="13.55" customHeight="1">
      <c r="A14" s="7"/>
      <c r="B14" s="13"/>
      <c r="C14" s="78">
        <v>1</v>
      </c>
      <c r="D14" s="79"/>
      <c r="E14" s="23"/>
      <c r="F14" s="80">
        <v>100</v>
      </c>
      <c r="G14" t="s" s="81">
        <v>51</v>
      </c>
      <c r="H14" s="80">
        <v>25</v>
      </c>
      <c r="I14" t="s" s="82">
        <v>52</v>
      </c>
      <c r="J14" s="83">
        <v>1</v>
      </c>
      <c r="K14" t="s" s="82">
        <v>52</v>
      </c>
      <c r="L14" s="83">
        <v>2</v>
      </c>
      <c r="M14" s="84">
        <v>0</v>
      </c>
      <c r="N14" s="83">
        <v>0.4</v>
      </c>
      <c r="O14" t="s" s="82">
        <v>52</v>
      </c>
      <c r="P14" s="23"/>
      <c r="Q14" t="s" s="82">
        <v>52</v>
      </c>
      <c r="R14" s="85">
        <f>IF(H14&gt;20,(E14+F14)*2*60*D14/1000,(E14+F14)*2*50*D14/1000)</f>
        <v>0</v>
      </c>
      <c r="S14" s="85">
        <v>0</v>
      </c>
      <c r="T14" s="86">
        <f>_xlfn.IFS($J$8="срочный",(R14+S14)*1.3,$J$8="день в день",(R14+S14)*2,$J$8="обычный",R14+S14,TRUE," ")</f>
        <v>0</v>
      </c>
      <c r="U14" s="86"/>
      <c r="V14" s="29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ht="13.55" customHeight="1">
      <c r="A15" s="7"/>
      <c r="B15" s="13"/>
      <c r="C15" s="78">
        <v>2</v>
      </c>
      <c r="D15" s="78">
        <v>2</v>
      </c>
      <c r="E15" s="80">
        <v>90</v>
      </c>
      <c r="F15" s="23"/>
      <c r="G15" s="79"/>
      <c r="H15" s="80">
        <v>3.2</v>
      </c>
      <c r="I15" t="s" s="82">
        <v>52</v>
      </c>
      <c r="J15" s="83">
        <v>1</v>
      </c>
      <c r="K15" s="84">
        <v>0.2</v>
      </c>
      <c r="L15" s="83">
        <v>1</v>
      </c>
      <c r="M15" t="s" s="82">
        <v>52</v>
      </c>
      <c r="N15" s="83">
        <v>1</v>
      </c>
      <c r="O15" s="84">
        <v>0.2</v>
      </c>
      <c r="P15" s="83">
        <v>1</v>
      </c>
      <c r="Q15" t="s" s="82">
        <v>52</v>
      </c>
      <c r="R15" s="85">
        <f>IF(H15&gt;20,(E15+F15)*2*60*D15/1000,(E15+F15)*2*50*D15/1000)</f>
        <v>18</v>
      </c>
      <c r="S15" s="85">
        <v>24</v>
      </c>
      <c r="T15" s="86">
        <f>_xlfn.IFS($J$8="срочный",(R15+S15)*1.3,$J$8="день в день",(R15+S15)*2,$J$8="обычный",R15+S15,TRUE," ")</f>
        <v>54.6</v>
      </c>
      <c r="U15" s="86"/>
      <c r="V15" s="29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ht="13.55" customHeight="1">
      <c r="A16" s="7"/>
      <c r="B16" s="13"/>
      <c r="C16" s="78">
        <v>3</v>
      </c>
      <c r="D16" s="78">
        <v>3</v>
      </c>
      <c r="E16" s="80">
        <v>330</v>
      </c>
      <c r="F16" s="80">
        <v>330</v>
      </c>
      <c r="G16" t="s" s="81">
        <v>53</v>
      </c>
      <c r="H16" s="80">
        <v>8</v>
      </c>
      <c r="I16" s="87">
        <v>0.409</v>
      </c>
      <c r="J16" s="83">
        <v>2</v>
      </c>
      <c r="K16" s="84">
        <v>1.02</v>
      </c>
      <c r="L16" s="83">
        <v>0.4</v>
      </c>
      <c r="M16" s="84">
        <v>1.02</v>
      </c>
      <c r="N16" s="23"/>
      <c r="O16" t="s" s="82">
        <v>52</v>
      </c>
      <c r="P16" s="83">
        <v>0.4</v>
      </c>
      <c r="Q16" s="84">
        <v>1.02</v>
      </c>
      <c r="R16" s="85">
        <f>IF(H16&gt;20,(E16+F16)*2*60*D16/1000,(E16+F16)*2*50*D16/1000)</f>
        <v>198</v>
      </c>
      <c r="S16" s="85">
        <v>183.6</v>
      </c>
      <c r="T16" s="86">
        <f>_xlfn.IFS($J$8="срочный",(R16+S16)*1.3,$J$8="день в день",(R16+S16)*2,$J$8="обычный",R16+S16,TRUE," ")</f>
        <v>496.08</v>
      </c>
      <c r="U16" s="86"/>
      <c r="V16" s="29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ht="13.55" customHeight="1">
      <c r="A17" s="7"/>
      <c r="B17" s="13"/>
      <c r="C17" s="78">
        <v>4</v>
      </c>
      <c r="D17" s="78">
        <v>4</v>
      </c>
      <c r="E17" s="80">
        <v>440</v>
      </c>
      <c r="F17" s="80">
        <v>440</v>
      </c>
      <c r="G17" t="s" s="81">
        <v>54</v>
      </c>
      <c r="H17" s="80">
        <v>3</v>
      </c>
      <c r="I17" s="87">
        <v>0.968</v>
      </c>
      <c r="J17" s="83">
        <v>0.4</v>
      </c>
      <c r="K17" s="84">
        <v>1.79</v>
      </c>
      <c r="L17" s="23"/>
      <c r="M17" t="s" s="82">
        <v>52</v>
      </c>
      <c r="N17" s="83">
        <v>2</v>
      </c>
      <c r="O17" s="84">
        <v>1.79</v>
      </c>
      <c r="P17" s="23"/>
      <c r="Q17" t="s" s="82">
        <v>52</v>
      </c>
      <c r="R17" s="85">
        <f>IF(H17&gt;20,(E17+F17)*2*60*D17/1000,(E17+F17)*2*50*D17/1000)</f>
        <v>352</v>
      </c>
      <c r="S17" s="85">
        <v>214.8</v>
      </c>
      <c r="T17" s="86">
        <f>_xlfn.IFS($J$8="срочный",(R17+S17)*1.3,$J$8="день в день",(R17+S17)*2,$J$8="обычный",R17+S17,TRUE," ")</f>
        <v>736.84</v>
      </c>
      <c r="U17" s="86"/>
      <c r="V17" s="2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ht="13.55" customHeight="1">
      <c r="A18" s="7"/>
      <c r="B18" s="13"/>
      <c r="C18" s="78">
        <v>5</v>
      </c>
      <c r="D18" s="78">
        <v>5</v>
      </c>
      <c r="E18" s="80">
        <v>550</v>
      </c>
      <c r="F18" s="80">
        <v>550</v>
      </c>
      <c r="G18" t="s" s="81">
        <v>55</v>
      </c>
      <c r="H18" s="80">
        <v>3.2</v>
      </c>
      <c r="I18" s="87">
        <v>1.891</v>
      </c>
      <c r="J18" s="83">
        <v>1</v>
      </c>
      <c r="K18" s="84">
        <v>2.79</v>
      </c>
      <c r="L18" s="83">
        <v>0.4</v>
      </c>
      <c r="M18" s="84">
        <v>2.79</v>
      </c>
      <c r="N18" s="83">
        <v>2</v>
      </c>
      <c r="O18" s="84">
        <v>2.79</v>
      </c>
      <c r="P18" s="83">
        <v>0.4</v>
      </c>
      <c r="Q18" s="84">
        <v>2.79</v>
      </c>
      <c r="R18" s="85">
        <f>IF(H18&gt;20,(E18+F18)*2*60*D18/1000,(E18+F18)*2*50*D18/1000)</f>
        <v>550</v>
      </c>
      <c r="S18" s="85">
        <v>669.6</v>
      </c>
      <c r="T18" s="86">
        <f>_xlfn.IFS($J$8="срочный",(R18+S18)*1.3,$J$8="день в день",(R18+S18)*2,$J$8="обычный",R18+S18,TRUE," ")</f>
        <v>1585.48</v>
      </c>
      <c r="U18" s="86"/>
      <c r="V18" s="29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ht="13.55" customHeight="1">
      <c r="A19" s="7"/>
      <c r="B19" s="13"/>
      <c r="C19" s="78">
        <v>6</v>
      </c>
      <c r="D19" s="78">
        <v>6</v>
      </c>
      <c r="E19" s="23"/>
      <c r="F19" s="80">
        <v>660</v>
      </c>
      <c r="G19" s="79"/>
      <c r="H19" s="80">
        <v>15</v>
      </c>
      <c r="I19" t="s" s="82">
        <v>52</v>
      </c>
      <c r="J19" s="83">
        <v>2</v>
      </c>
      <c r="K19" t="s" s="82">
        <v>52</v>
      </c>
      <c r="L19" s="83">
        <v>1</v>
      </c>
      <c r="M19" s="84">
        <v>4.01</v>
      </c>
      <c r="N19" s="83">
        <v>1</v>
      </c>
      <c r="O19" t="s" s="82">
        <v>52</v>
      </c>
      <c r="P19" s="83">
        <v>0.4</v>
      </c>
      <c r="Q19" s="84">
        <v>4.01</v>
      </c>
      <c r="R19" s="85">
        <f>IF(H19&gt;20,(E19+F19)*2*60*D19/1000,(E19+F19)*2*50*D19/1000)</f>
        <v>396</v>
      </c>
      <c r="S19" s="85">
        <v>481.2</v>
      </c>
      <c r="T19" s="86">
        <f>_xlfn.IFS($J$8="срочный",(R19+S19)*1.3,$J$8="день в день",(R19+S19)*2,$J$8="обычный",R19+S19,TRUE," ")</f>
        <v>1140.36</v>
      </c>
      <c r="U19" s="86"/>
      <c r="V19" s="29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ht="13.55" customHeight="1">
      <c r="A20" s="7"/>
      <c r="B20" s="13"/>
      <c r="C20" s="78">
        <v>7</v>
      </c>
      <c r="D20" s="78">
        <v>7</v>
      </c>
      <c r="E20" s="80">
        <v>770</v>
      </c>
      <c r="F20" s="80">
        <v>770</v>
      </c>
      <c r="G20" t="s" s="81">
        <v>51</v>
      </c>
      <c r="H20" s="80">
        <v>18</v>
      </c>
      <c r="I20" s="87">
        <v>5.188</v>
      </c>
      <c r="J20" s="83">
        <v>1</v>
      </c>
      <c r="K20" s="84">
        <v>5.44</v>
      </c>
      <c r="L20" s="83">
        <v>2</v>
      </c>
      <c r="M20" s="84">
        <v>5.44</v>
      </c>
      <c r="N20" s="83">
        <v>0.4</v>
      </c>
      <c r="O20" s="84">
        <v>5.44</v>
      </c>
      <c r="P20" s="83">
        <v>1</v>
      </c>
      <c r="Q20" s="84">
        <v>5.44</v>
      </c>
      <c r="R20" s="85">
        <f>IF(H20&gt;20,(E20+F20)*2*60*D20/1000,(E20+F20)*2*50*D20/1000)</f>
        <v>1078</v>
      </c>
      <c r="S20" s="85">
        <v>1305.6</v>
      </c>
      <c r="T20" s="86">
        <f>_xlfn.IFS($J$8="срочный",(R20+S20)*1.3,$J$8="день в день",(R20+S20)*2,$J$8="обычный",R20+S20,TRUE," ")</f>
        <v>3098.68</v>
      </c>
      <c r="U20" s="86"/>
      <c r="V20" s="29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ht="13.55" customHeight="1">
      <c r="A21" s="7"/>
      <c r="B21" s="13"/>
      <c r="C21" s="78">
        <v>8</v>
      </c>
      <c r="D21" s="78">
        <v>8</v>
      </c>
      <c r="E21" s="80">
        <v>880</v>
      </c>
      <c r="F21" s="80">
        <v>880</v>
      </c>
      <c r="G21" t="s" s="81">
        <v>56</v>
      </c>
      <c r="H21" s="80">
        <v>10</v>
      </c>
      <c r="I21" s="87">
        <v>7.744</v>
      </c>
      <c r="J21" s="23"/>
      <c r="K21" t="s" s="82">
        <v>52</v>
      </c>
      <c r="L21" s="23"/>
      <c r="M21" t="s" s="82">
        <v>52</v>
      </c>
      <c r="N21" s="23"/>
      <c r="O21" t="s" s="82">
        <v>52</v>
      </c>
      <c r="P21" s="83">
        <v>2</v>
      </c>
      <c r="Q21" s="84">
        <v>7.1</v>
      </c>
      <c r="R21" s="85">
        <f>IF(H21&gt;20,(E21+F21)*2*60*D21/1000,(E21+F21)*2*50*D21/1000)</f>
        <v>1408</v>
      </c>
      <c r="S21" s="85">
        <v>426</v>
      </c>
      <c r="T21" s="86">
        <f>_xlfn.IFS($J$8="срочный",(R21+S21)*1.3,$J$8="день в день",(R21+S21)*2,$J$8="обычный",R21+S21,TRUE," ")</f>
        <v>2384.2</v>
      </c>
      <c r="U21" s="86"/>
      <c r="V21" s="29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ht="13.55" customHeight="1">
      <c r="A22" s="7"/>
      <c r="B22" s="13"/>
      <c r="C22" s="78">
        <v>9</v>
      </c>
      <c r="D22" s="78">
        <v>9</v>
      </c>
      <c r="E22" s="80">
        <v>990</v>
      </c>
      <c r="F22" s="80">
        <v>990</v>
      </c>
      <c r="G22" t="s" s="81">
        <v>53</v>
      </c>
      <c r="H22" s="80">
        <v>8</v>
      </c>
      <c r="I22" s="87">
        <v>11.027</v>
      </c>
      <c r="J22" s="83">
        <v>1</v>
      </c>
      <c r="K22" s="84">
        <v>8.98</v>
      </c>
      <c r="L22" s="83">
        <v>0.4</v>
      </c>
      <c r="M22" s="84">
        <v>8.98</v>
      </c>
      <c r="N22" s="83">
        <v>2</v>
      </c>
      <c r="O22" s="84">
        <v>8.98</v>
      </c>
      <c r="P22" s="23"/>
      <c r="Q22" t="s" s="82">
        <v>52</v>
      </c>
      <c r="R22" s="85">
        <f>IF(H22&gt;20,(E22+F22)*2*60*D22/1000,(E22+F22)*2*50*D22/1000)</f>
        <v>1782</v>
      </c>
      <c r="S22" s="85">
        <v>1616.4</v>
      </c>
      <c r="T22" s="86">
        <f>_xlfn.IFS($J$8="срочный",(R22+S22)*1.3,$J$8="день в день",(R22+S22)*2,$J$8="обычный",R22+S22,TRUE," ")</f>
        <v>4417.92</v>
      </c>
      <c r="U22" s="86"/>
      <c r="V22" s="29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ht="13.55" customHeight="1">
      <c r="A23" s="7"/>
      <c r="B23" s="13"/>
      <c r="C23" s="78">
        <v>10</v>
      </c>
      <c r="D23" s="78">
        <v>10</v>
      </c>
      <c r="E23" s="80">
        <v>100</v>
      </c>
      <c r="F23" s="80">
        <v>200</v>
      </c>
      <c r="G23" t="s" s="81">
        <v>54</v>
      </c>
      <c r="H23" s="23"/>
      <c r="I23" t="s" s="82">
        <v>52</v>
      </c>
      <c r="J23" s="83">
        <v>0.4</v>
      </c>
      <c r="K23" s="84">
        <v>1.07</v>
      </c>
      <c r="L23" s="83">
        <v>1</v>
      </c>
      <c r="M23" s="84">
        <v>2.07</v>
      </c>
      <c r="N23" s="83">
        <v>1</v>
      </c>
      <c r="O23" s="84">
        <v>1.07</v>
      </c>
      <c r="P23" s="83">
        <v>0.4</v>
      </c>
      <c r="Q23" s="84">
        <v>2.07</v>
      </c>
      <c r="R23" s="85">
        <f>IF(H23&gt;20,(E23+F23)*2*60*D23/1000,(E23+F23)*2*50*D23/1000)</f>
        <v>300</v>
      </c>
      <c r="S23" s="85">
        <v>376.8</v>
      </c>
      <c r="T23" s="86">
        <f>_xlfn.IFS($J$8="срочный",(R23+S23)*1.3,$J$8="день в день",(R23+S23)*2,$J$8="обычный",R23+S23,TRUE," ")</f>
        <v>879.84</v>
      </c>
      <c r="U23" s="86"/>
      <c r="V23" s="2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ht="13.55" customHeight="1">
      <c r="A24" s="7"/>
      <c r="B24" s="13"/>
      <c r="C24" s="78">
        <v>11</v>
      </c>
      <c r="D24" s="78">
        <v>1</v>
      </c>
      <c r="E24" s="80">
        <v>500</v>
      </c>
      <c r="F24" s="23"/>
      <c r="G24" s="79"/>
      <c r="H24" s="23"/>
      <c r="I24" t="s" s="82">
        <v>52</v>
      </c>
      <c r="J24" s="83">
        <v>2</v>
      </c>
      <c r="K24" s="84">
        <v>0.51</v>
      </c>
      <c r="L24" s="23"/>
      <c r="M24" t="s" s="82">
        <v>52</v>
      </c>
      <c r="N24" s="23"/>
      <c r="O24" t="s" s="82">
        <v>52</v>
      </c>
      <c r="P24" s="23"/>
      <c r="Q24" t="s" s="82">
        <v>52</v>
      </c>
      <c r="R24" s="85">
        <f>IF(H24&gt;20,(E24+F24)*2*60*D24/1000,(E24+F24)*2*50*D24/1000)</f>
        <v>50</v>
      </c>
      <c r="S24" s="85">
        <v>30.6</v>
      </c>
      <c r="T24" s="86">
        <f>_xlfn.IFS($J$8="срочный",(R24+S24)*1.3,$J$8="день в день",(R24+S24)*2,$J$8="обычный",R24+S24,TRUE," ")</f>
        <v>104.78</v>
      </c>
      <c r="U24" s="86"/>
      <c r="V24" s="2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ht="31.5" customHeight="1">
      <c r="A25" s="7"/>
      <c r="B25" s="7"/>
      <c r="C25" s="48"/>
      <c r="D25" s="48"/>
      <c r="E25" s="48"/>
      <c r="F25" s="88"/>
      <c r="G25" t="s" s="45">
        <v>57</v>
      </c>
      <c r="H25" t="s" s="89">
        <v>58</v>
      </c>
      <c r="I25" t="s" s="38">
        <v>59</v>
      </c>
      <c r="J25" t="s" s="38">
        <v>60</v>
      </c>
      <c r="K25" s="47"/>
      <c r="L25" s="90"/>
      <c r="M25" s="48"/>
      <c r="N25" s="48"/>
      <c r="O25" s="48"/>
      <c r="P25" s="88"/>
      <c r="Q25" t="s" s="91">
        <v>61</v>
      </c>
      <c r="R25" s="92">
        <f>SUM(R14:R24)</f>
        <v>6132</v>
      </c>
      <c r="S25" s="93">
        <f>SUM(S14:S24)</f>
        <v>5328.6</v>
      </c>
      <c r="T25" t="s" s="94">
        <v>62</v>
      </c>
      <c r="U25" s="95"/>
      <c r="V25" s="2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ht="30" customHeight="1">
      <c r="A26" s="7"/>
      <c r="B26" s="7"/>
      <c r="C26" s="7"/>
      <c r="D26" s="7"/>
      <c r="E26" s="7"/>
      <c r="F26" s="13"/>
      <c r="G26" s="73"/>
      <c r="H26" t="s" s="30">
        <v>53</v>
      </c>
      <c r="I26" t="s" s="22">
        <v>33</v>
      </c>
      <c r="J26" t="s" s="22">
        <v>52</v>
      </c>
      <c r="K26" s="29"/>
      <c r="L26" s="96"/>
      <c r="M26" s="7"/>
      <c r="N26" s="7"/>
      <c r="O26" s="7"/>
      <c r="P26" s="13"/>
      <c r="Q26" s="97"/>
      <c r="R26" s="92"/>
      <c r="S26" s="93"/>
      <c r="T26" s="98">
        <f>SUM(T14:U24)</f>
        <v>14898.78</v>
      </c>
      <c r="U26" s="98"/>
      <c r="V26" s="2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ht="13.55" customHeight="1">
      <c r="A27" s="7"/>
      <c r="B27" s="7"/>
      <c r="C27" s="7"/>
      <c r="D27" s="7"/>
      <c r="E27" s="7"/>
      <c r="F27" s="7"/>
      <c r="G27" s="48"/>
      <c r="H27" s="48"/>
      <c r="I27" s="48"/>
      <c r="J27" s="48"/>
      <c r="K27" s="7"/>
      <c r="L27" s="7"/>
      <c r="M27" s="7"/>
      <c r="N27" s="7"/>
      <c r="O27" s="7"/>
      <c r="P27" s="7"/>
      <c r="Q27" s="48"/>
      <c r="R27" s="48"/>
      <c r="S27" s="48"/>
      <c r="T27" s="48"/>
      <c r="U27" s="4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ht="13.55" customHeight="1">
      <c r="A28" s="7"/>
      <c r="B28" s="7"/>
      <c r="C28" s="7"/>
      <c r="D28" s="7"/>
      <c r="E28" s="7"/>
      <c r="F28" s="7"/>
      <c r="G28" s="7"/>
      <c r="H28" s="7"/>
      <c r="I28" s="9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</sheetData>
  <mergeCells count="51">
    <mergeCell ref="G25:G26"/>
    <mergeCell ref="D3:G3"/>
    <mergeCell ref="D4:G4"/>
    <mergeCell ref="D5:G5"/>
    <mergeCell ref="T24:U24"/>
    <mergeCell ref="T25:U25"/>
    <mergeCell ref="T26:U26"/>
    <mergeCell ref="Q25:Q26"/>
    <mergeCell ref="R25:R26"/>
    <mergeCell ref="S25:S26"/>
    <mergeCell ref="T19:U19"/>
    <mergeCell ref="T20:U20"/>
    <mergeCell ref="T21:U21"/>
    <mergeCell ref="T22:U22"/>
    <mergeCell ref="T23:U23"/>
    <mergeCell ref="T14:U14"/>
    <mergeCell ref="T15:U15"/>
    <mergeCell ref="T16:U16"/>
    <mergeCell ref="T17:U17"/>
    <mergeCell ref="T18:U18"/>
    <mergeCell ref="T12:U13"/>
    <mergeCell ref="D2:H2"/>
    <mergeCell ref="Q3:T3"/>
    <mergeCell ref="Q4:T4"/>
    <mergeCell ref="R2:T2"/>
    <mergeCell ref="Q5:T5"/>
    <mergeCell ref="K4:M4"/>
    <mergeCell ref="K3:M3"/>
    <mergeCell ref="L5:M5"/>
    <mergeCell ref="K5:K6"/>
    <mergeCell ref="N6:N7"/>
    <mergeCell ref="D6:G6"/>
    <mergeCell ref="O6:P6"/>
    <mergeCell ref="H6:H7"/>
    <mergeCell ref="I6:I7"/>
    <mergeCell ref="J6:J7"/>
    <mergeCell ref="Q6:T6"/>
    <mergeCell ref="L6:M6"/>
    <mergeCell ref="H10:P10"/>
    <mergeCell ref="C12:C13"/>
    <mergeCell ref="R12:R13"/>
    <mergeCell ref="S12:S13"/>
    <mergeCell ref="N12:O12"/>
    <mergeCell ref="P12:Q12"/>
    <mergeCell ref="I12:I13"/>
    <mergeCell ref="J12:K12"/>
    <mergeCell ref="L12:M12"/>
    <mergeCell ref="D12:D13"/>
    <mergeCell ref="E12:F12"/>
    <mergeCell ref="G12:G13"/>
    <mergeCell ref="H12:H13"/>
  </mergeCells>
  <conditionalFormatting sqref="I8">
    <cfRule type="timePeriod" dxfId="0" priority="1" stopIfTrue="1" timePeriod="yesterday">
      <formula>AND(I8&gt;=TODAY()-1,I8&lt;TODAY())</formula>
    </cfRule>
  </conditionalFormatting>
  <dataValidations count="8">
    <dataValidation type="list" allowBlank="1" showInputMessage="1" showErrorMessage="1" sqref="J8">
      <formula1>"обычный,срочный,день в день"</formula1>
    </dataValidation>
    <dataValidation type="list" allowBlank="1" showInputMessage="1" showErrorMessage="1" sqref="N8 I26">
      <formula1>"Да,Нет"</formula1>
    </dataValidation>
    <dataValidation type="list" allowBlank="1" showInputMessage="1" showErrorMessage="1" sqref="G14:G24">
      <formula1>"ЛДСП,МДФ,Фанера,ЛХДФ,ДВПО"</formula1>
    </dataValidation>
    <dataValidation type="list" allowBlank="1" showInputMessage="1" showErrorMessage="1" sqref="J14:J15 L15 N15 P15 J18 L19 N19 J20 P20 J22 L23 N23">
      <formula1>"1,2"</formula1>
    </dataValidation>
    <dataValidation type="list" allowBlank="1" showInputMessage="1" showErrorMessage="1" sqref="L14 J16 N17:N18 J19 L20 P21 N22 J24">
      <formula1>"1,2"</formula1>
    </dataValidation>
    <dataValidation type="list" allowBlank="1" showInputMessage="1" showErrorMessage="1" sqref="N14 L16 P16 J17 L18 P18:P19 N20 L22 J23 P23">
      <formula1>"1,2"</formula1>
    </dataValidation>
    <dataValidation type="list" allowBlank="1" showInputMessage="1" showErrorMessage="1" sqref="P14 N16 L17 P17 J21 L21 N21 P22 L24 N24 P24">
      <formula1>"1,2"</formula1>
    </dataValidation>
    <dataValidation type="list" allowBlank="1" showInputMessage="1" showErrorMessage="1" sqref="H26">
      <formula1>"Скотч,Гофро картон,Фанера"</formula1>
    </dataValidation>
  </dataValidations>
  <hyperlinks>
    <hyperlink ref="D6" r:id="rId1" location="" tooltip="" display="info@ag-com.ru"/>
    <hyperlink ref="Q6" r:id="rId2" location="" tooltip="" display="info@ag-com.ru"/>
  </hyperlinks>
  <pageMargins left="0.708661" right="0.708661" top="0.748031" bottom="0.748031" header="0.314961" footer="0.314961"/>
  <pageSetup firstPageNumber="1" fitToHeight="1" fitToWidth="1" scale="34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N12"/>
  <sheetViews>
    <sheetView workbookViewId="0" showGridLines="0" defaultGridColor="1"/>
  </sheetViews>
  <sheetFormatPr defaultColWidth="8.83333" defaultRowHeight="15" customHeight="1" outlineLevelRow="0" outlineLevelCol="0"/>
  <cols>
    <col min="1" max="13" width="8.85156" style="100" customWidth="1"/>
    <col min="14" max="14" width="18.3516" style="100" customWidth="1"/>
    <col min="15" max="16384" width="8.85156" style="100" customWidth="1"/>
  </cols>
  <sheetData>
    <row r="1" ht="13.5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15.75" customHeight="1">
      <c r="A2" s="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ht="60.75" customHeight="1">
      <c r="A3" s="102"/>
      <c r="B3" t="s" s="103">
        <v>21</v>
      </c>
      <c r="C3" t="s" s="104">
        <v>38</v>
      </c>
      <c r="D3" t="s" s="105">
        <v>64</v>
      </c>
      <c r="E3" t="s" s="105">
        <v>65</v>
      </c>
      <c r="F3" t="s" s="105">
        <v>66</v>
      </c>
      <c r="G3" t="s" s="105">
        <v>67</v>
      </c>
      <c r="H3" t="s" s="105">
        <v>68</v>
      </c>
      <c r="I3" t="s" s="106">
        <v>69</v>
      </c>
      <c r="J3" t="s" s="105">
        <v>70</v>
      </c>
      <c r="K3" t="s" s="105">
        <v>71</v>
      </c>
      <c r="L3" t="s" s="105">
        <v>72</v>
      </c>
      <c r="M3" t="s" s="105">
        <v>73</v>
      </c>
      <c r="N3" t="s" s="107">
        <v>58</v>
      </c>
    </row>
    <row r="4" ht="14.05" customHeight="1">
      <c r="A4" s="13"/>
      <c r="B4" t="s" s="108">
        <v>74</v>
      </c>
      <c r="C4" t="s" s="109">
        <v>51</v>
      </c>
      <c r="D4" s="110">
        <v>3</v>
      </c>
      <c r="E4" s="110">
        <v>10</v>
      </c>
      <c r="F4" s="110">
        <v>10</v>
      </c>
      <c r="G4" s="110">
        <v>8</v>
      </c>
      <c r="H4" s="111"/>
      <c r="I4" s="112">
        <v>3</v>
      </c>
      <c r="J4" s="113">
        <v>0.4</v>
      </c>
      <c r="K4" s="111"/>
      <c r="L4" s="111"/>
      <c r="M4" t="s" s="108">
        <v>75</v>
      </c>
      <c r="N4" t="s" s="108">
        <v>76</v>
      </c>
    </row>
    <row r="5" ht="13.55" customHeight="1">
      <c r="A5" s="13"/>
      <c r="B5" t="s" s="114">
        <v>30</v>
      </c>
      <c r="C5" t="s" s="115">
        <v>56</v>
      </c>
      <c r="D5" s="112">
        <v>4</v>
      </c>
      <c r="E5" s="112">
        <v>16</v>
      </c>
      <c r="F5" s="112">
        <v>16</v>
      </c>
      <c r="G5" s="112">
        <v>10</v>
      </c>
      <c r="H5" s="112">
        <v>3</v>
      </c>
      <c r="I5" s="112">
        <v>3.2</v>
      </c>
      <c r="J5" s="116">
        <v>1</v>
      </c>
      <c r="K5" s="117"/>
      <c r="L5" s="117"/>
      <c r="M5" t="s" s="114">
        <v>77</v>
      </c>
      <c r="N5" t="s" s="114">
        <v>78</v>
      </c>
    </row>
    <row r="6" ht="13.55" customHeight="1">
      <c r="A6" s="13"/>
      <c r="B6" t="s" s="114">
        <v>79</v>
      </c>
      <c r="C6" t="s" s="115">
        <v>53</v>
      </c>
      <c r="D6" t="s" s="115">
        <v>52</v>
      </c>
      <c r="E6" s="112">
        <v>18</v>
      </c>
      <c r="F6" s="112">
        <v>18</v>
      </c>
      <c r="G6" s="112">
        <v>12</v>
      </c>
      <c r="H6" s="112">
        <v>3.2</v>
      </c>
      <c r="I6" s="112">
        <v>8</v>
      </c>
      <c r="J6" s="116">
        <v>2</v>
      </c>
      <c r="K6" s="117"/>
      <c r="L6" s="117"/>
      <c r="M6" s="117"/>
      <c r="N6" t="s" s="114">
        <v>53</v>
      </c>
    </row>
    <row r="7" ht="13.55" customHeight="1">
      <c r="A7" s="13"/>
      <c r="B7" t="s" s="114">
        <v>80</v>
      </c>
      <c r="C7" t="s" s="115">
        <v>54</v>
      </c>
      <c r="D7" s="118"/>
      <c r="E7" s="112">
        <v>25</v>
      </c>
      <c r="F7" s="112">
        <v>25</v>
      </c>
      <c r="G7" s="112">
        <v>15</v>
      </c>
      <c r="H7" s="117"/>
      <c r="I7" s="112">
        <v>10</v>
      </c>
      <c r="J7" s="117"/>
      <c r="K7" s="117"/>
      <c r="L7" s="117"/>
      <c r="M7" t="s" s="114">
        <v>81</v>
      </c>
      <c r="N7" s="117"/>
    </row>
    <row r="8" ht="13.55" customHeight="1">
      <c r="A8" s="13"/>
      <c r="B8" s="117"/>
      <c r="C8" t="s" s="115">
        <v>55</v>
      </c>
      <c r="D8" s="118"/>
      <c r="E8" s="112"/>
      <c r="F8" s="112"/>
      <c r="G8" s="112">
        <v>18</v>
      </c>
      <c r="H8" s="117"/>
      <c r="I8" s="112">
        <v>12</v>
      </c>
      <c r="J8" s="117"/>
      <c r="K8" s="117"/>
      <c r="L8" s="117"/>
      <c r="M8" t="s" s="114">
        <v>33</v>
      </c>
      <c r="N8" s="117"/>
    </row>
    <row r="9" ht="13.55" customHeight="1">
      <c r="A9" s="13"/>
      <c r="B9" s="117"/>
      <c r="C9" s="118"/>
      <c r="D9" s="118"/>
      <c r="E9" s="117"/>
      <c r="F9" s="117"/>
      <c r="G9" s="117"/>
      <c r="H9" s="117"/>
      <c r="I9" s="112">
        <v>15</v>
      </c>
      <c r="J9" s="119"/>
      <c r="K9" s="117"/>
      <c r="L9" s="117"/>
      <c r="M9" s="117"/>
      <c r="N9" s="117"/>
    </row>
    <row r="10" ht="13.55" customHeight="1">
      <c r="A10" s="7"/>
      <c r="B10" s="48"/>
      <c r="C10" s="48"/>
      <c r="D10" s="48"/>
      <c r="E10" s="48"/>
      <c r="F10" s="48"/>
      <c r="G10" s="48"/>
      <c r="H10" s="88"/>
      <c r="I10" s="112">
        <v>16</v>
      </c>
      <c r="J10" s="47"/>
      <c r="K10" s="48"/>
      <c r="L10" s="48"/>
      <c r="M10" s="48"/>
      <c r="N10" s="48"/>
    </row>
    <row r="11" ht="13.55" customHeight="1">
      <c r="A11" s="7"/>
      <c r="B11" s="7"/>
      <c r="C11" s="7"/>
      <c r="D11" s="7"/>
      <c r="E11" s="7"/>
      <c r="F11" s="7"/>
      <c r="G11" s="7"/>
      <c r="H11" s="13"/>
      <c r="I11" s="112">
        <v>18</v>
      </c>
      <c r="J11" s="29"/>
      <c r="K11" s="7"/>
      <c r="L11" s="7"/>
      <c r="M11" s="7"/>
      <c r="N11" s="7"/>
    </row>
    <row r="12" ht="13.55" customHeight="1">
      <c r="A12" s="7"/>
      <c r="B12" s="7"/>
      <c r="C12" s="7"/>
      <c r="D12" s="7"/>
      <c r="E12" s="7"/>
      <c r="F12" s="7"/>
      <c r="G12" s="7"/>
      <c r="H12" s="13"/>
      <c r="I12" s="112">
        <v>25</v>
      </c>
      <c r="J12" s="29"/>
      <c r="K12" s="7"/>
      <c r="L12" s="7"/>
      <c r="M12" s="7"/>
      <c r="N12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